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7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F17" i="2"/>
  <c r="B17" i="2"/>
  <c r="D13" i="2"/>
  <c r="C13" i="2"/>
  <c r="E13" i="2" s="1"/>
  <c r="D12" i="2"/>
  <c r="C12" i="2"/>
  <c r="E12" i="2" s="1"/>
  <c r="D11" i="2"/>
  <c r="C11" i="2"/>
  <c r="E11" i="2" s="1"/>
  <c r="D10" i="2"/>
  <c r="C10" i="2"/>
  <c r="E10" i="2" s="1"/>
  <c r="G6" i="2"/>
  <c r="C15" i="2" s="1"/>
  <c r="I5" i="2"/>
  <c r="H5" i="2"/>
  <c r="I4" i="2"/>
  <c r="H4" i="2"/>
  <c r="I3" i="2"/>
  <c r="H3" i="2"/>
  <c r="I2" i="2"/>
  <c r="I6" i="2" s="1"/>
  <c r="H2" i="2"/>
  <c r="H6" i="2" s="1"/>
  <c r="D15" i="2" l="1"/>
  <c r="E15" i="2" s="1"/>
  <c r="G10" i="2"/>
  <c r="G11" i="2"/>
  <c r="G12" i="2"/>
  <c r="G13" i="2"/>
  <c r="G14" i="2"/>
  <c r="G15" i="2"/>
  <c r="C14" i="2"/>
  <c r="H15" i="2" l="1"/>
  <c r="I15" i="2"/>
  <c r="H13" i="2"/>
  <c r="I13" i="2"/>
  <c r="H11" i="2"/>
  <c r="I11" i="2"/>
  <c r="C17" i="2"/>
  <c r="D14" i="2"/>
  <c r="D17" i="2" s="1"/>
  <c r="H14" i="2"/>
  <c r="I14" i="2" s="1"/>
  <c r="H12" i="2"/>
  <c r="I12" i="2" s="1"/>
  <c r="H10" i="2"/>
  <c r="H17" i="2" s="1"/>
  <c r="G17" i="2"/>
  <c r="I10" i="2"/>
  <c r="I17" i="2" l="1"/>
  <c r="Q2" i="2"/>
  <c r="E14" i="2"/>
  <c r="E17" i="2" s="1"/>
  <c r="Q1" i="2" l="1"/>
</calcChain>
</file>

<file path=xl/sharedStrings.xml><?xml version="1.0" encoding="utf-8"?>
<sst xmlns="http://schemas.openxmlformats.org/spreadsheetml/2006/main" count="31" uniqueCount="25">
  <si>
    <t>Брой членове</t>
  </si>
  <si>
    <t>Брой СИК</t>
  </si>
  <si>
    <t>Брой ръководни</t>
  </si>
  <si>
    <t>a</t>
  </si>
  <si>
    <t>b</t>
  </si>
  <si>
    <t>c</t>
  </si>
  <si>
    <t>d</t>
  </si>
  <si>
    <t>Общо СИК</t>
  </si>
  <si>
    <t>Партия</t>
  </si>
  <si>
    <t>Брой депутати</t>
  </si>
  <si>
    <t>Брой членове СИК</t>
  </si>
  <si>
    <t>Брой ръководни в СИК</t>
  </si>
  <si>
    <t>Цяла бройка</t>
  </si>
  <si>
    <t>Остатък</t>
  </si>
  <si>
    <t>Окончателно</t>
  </si>
  <si>
    <t>Брой ръководни СИК</t>
  </si>
  <si>
    <t>ГЕРБ-СДС</t>
  </si>
  <si>
    <t>ПП-ДБ</t>
  </si>
  <si>
    <t>Възраждане</t>
  </si>
  <si>
    <t>ДПС</t>
  </si>
  <si>
    <t>БСП</t>
  </si>
  <si>
    <t>ИТН</t>
  </si>
  <si>
    <t xml:space="preserve">Общо </t>
  </si>
  <si>
    <t>Общинска избирателна комисия Брацигово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</si>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</sst>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right" vertical="center" wrapText="1"/>
      <protection locked="0"/>
    </xf>
    <xf numFmtId="0" fontId="2" fillId="0" borderId="1" xfId="0" applyFont="1" applyBorder="1"/>
    <xf numFmtId="0" fontId="0" fillId="0" borderId="1" xfId="0" applyBorder="1" applyAlignment="1" applyProtection="1">
      <protection hidden="1"/>
    </xf>
    <xf numFmtId="0" fontId="0" fillId="0" borderId="0" xfId="0" applyProtection="1"/>
    <xf numFmtId="0" fontId="0" fillId="0" borderId="1" xfId="0" applyBorder="1" applyProtection="1"/>
    <xf numFmtId="1" fontId="0" fillId="0" borderId="1" xfId="0" applyNumberFormat="1" applyBorder="1" applyProtection="1">
      <protection hidden="1"/>
    </xf>
    <xf numFmtId="0" fontId="0" fillId="0" borderId="1" xfId="0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hidden="1"/>
    </xf>
  </cellXfs>
  <cellStyles count="1">
    <cellStyle name="Нормален" xfId="0" builtinId="0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B4" zoomScaleNormal="100" workbookViewId="0">
      <selection activeCell="J20" sqref="J20"/>
    </sheetView>
  </sheetViews>
  <sheetFormatPr defaultColWidth="9.140625" defaultRowHeight="15" x14ac:dyDescent="0.25"/>
  <cols>
    <col min="1" max="1" width="40.140625" style="2" bestFit="1" customWidth="1"/>
    <col min="2" max="2" width="9.42578125" style="2" customWidth="1"/>
    <col min="3" max="5" width="9.140625" style="2"/>
    <col min="6" max="6" width="10.42578125" style="2" customWidth="1"/>
    <col min="7" max="7" width="8.85546875" style="2" bestFit="1" customWidth="1"/>
    <col min="8" max="8" width="9.140625" style="2"/>
    <col min="9" max="9" width="10.28515625" style="2" customWidth="1"/>
    <col min="10" max="10" width="10.140625" style="2" customWidth="1"/>
    <col min="11" max="15" width="9.140625" style="2"/>
    <col min="16" max="16" width="8.7109375" style="2" customWidth="1"/>
    <col min="17" max="17" width="7.42578125" style="2" hidden="1" customWidth="1"/>
    <col min="18" max="16384" width="9.140625" style="2"/>
  </cols>
  <sheetData>
    <row r="1" spans="1:17" ht="45" x14ac:dyDescent="0.25">
      <c r="A1" s="1" t="s">
        <v>23</v>
      </c>
      <c r="E1" s="3"/>
      <c r="F1" s="4" t="s">
        <v>0</v>
      </c>
      <c r="G1" s="4" t="s">
        <v>1</v>
      </c>
      <c r="H1" s="5" t="s">
        <v>0</v>
      </c>
      <c r="I1" s="4" t="s">
        <v>2</v>
      </c>
      <c r="Q1" s="6">
        <f>LARGE(E11:E15,C17-D17)</f>
        <v>0.41176470588235148</v>
      </c>
    </row>
    <row r="2" spans="1:17" x14ac:dyDescent="0.25">
      <c r="E2" s="3" t="s">
        <v>3</v>
      </c>
      <c r="F2" s="3">
        <v>9</v>
      </c>
      <c r="G2" s="3">
        <v>8</v>
      </c>
      <c r="H2" s="7">
        <f>F2*G2</f>
        <v>72</v>
      </c>
      <c r="I2" s="7">
        <f>G2*3</f>
        <v>24</v>
      </c>
      <c r="Q2" s="6">
        <f>LARGE(I11:I15,G17-H17)</f>
        <v>0.46218487394957997</v>
      </c>
    </row>
    <row r="3" spans="1:17" x14ac:dyDescent="0.25">
      <c r="E3" s="3" t="s">
        <v>4</v>
      </c>
      <c r="F3" s="3">
        <v>8</v>
      </c>
      <c r="G3" s="3"/>
      <c r="H3" s="7">
        <f t="shared" ref="H3:H5" si="0">F3*G3</f>
        <v>0</v>
      </c>
      <c r="I3" s="7">
        <f t="shared" ref="I3:I5" si="1">G3*3</f>
        <v>0</v>
      </c>
    </row>
    <row r="4" spans="1:17" x14ac:dyDescent="0.25">
      <c r="E4" s="3" t="s">
        <v>5</v>
      </c>
      <c r="F4" s="3">
        <v>7</v>
      </c>
      <c r="G4" s="3">
        <v>8</v>
      </c>
      <c r="H4" s="7">
        <f t="shared" si="0"/>
        <v>56</v>
      </c>
      <c r="I4" s="7">
        <f t="shared" si="1"/>
        <v>24</v>
      </c>
    </row>
    <row r="5" spans="1:17" x14ac:dyDescent="0.25">
      <c r="E5" s="3" t="s">
        <v>6</v>
      </c>
      <c r="F5" s="3">
        <v>6</v>
      </c>
      <c r="G5" s="3"/>
      <c r="H5" s="7">
        <f t="shared" si="0"/>
        <v>0</v>
      </c>
      <c r="I5" s="7">
        <f t="shared" si="1"/>
        <v>0</v>
      </c>
    </row>
    <row r="6" spans="1:17" x14ac:dyDescent="0.25">
      <c r="F6" s="3" t="s">
        <v>7</v>
      </c>
      <c r="G6" s="7">
        <f>SUM(G2:G5)</f>
        <v>16</v>
      </c>
      <c r="H6" s="7">
        <f>SUM(H2:H5)</f>
        <v>128</v>
      </c>
      <c r="I6" s="7">
        <f>SUM(I2:I5)</f>
        <v>48</v>
      </c>
    </row>
    <row r="7" spans="1:17" x14ac:dyDescent="0.25">
      <c r="B7" s="19" t="s">
        <v>23</v>
      </c>
      <c r="C7" s="19"/>
      <c r="D7" s="19"/>
      <c r="E7" s="19"/>
      <c r="F7" s="19"/>
    </row>
    <row r="8" spans="1:17" s="8" customFormat="1" x14ac:dyDescent="0.25">
      <c r="A8" s="20" t="s">
        <v>8</v>
      </c>
      <c r="B8" s="21" t="s">
        <v>9</v>
      </c>
      <c r="C8" s="20" t="s">
        <v>10</v>
      </c>
      <c r="D8" s="20"/>
      <c r="E8" s="20"/>
      <c r="F8" s="20"/>
      <c r="G8" s="20" t="s">
        <v>11</v>
      </c>
      <c r="H8" s="20"/>
      <c r="I8" s="20"/>
      <c r="J8" s="20"/>
    </row>
    <row r="9" spans="1:17" s="8" customFormat="1" ht="45" x14ac:dyDescent="0.25">
      <c r="A9" s="20"/>
      <c r="B9" s="21"/>
      <c r="C9" s="9" t="s">
        <v>10</v>
      </c>
      <c r="D9" s="9" t="s">
        <v>12</v>
      </c>
      <c r="E9" s="9" t="s">
        <v>13</v>
      </c>
      <c r="F9" s="9" t="s">
        <v>14</v>
      </c>
      <c r="G9" s="9" t="s">
        <v>15</v>
      </c>
      <c r="H9" s="9" t="s">
        <v>12</v>
      </c>
      <c r="I9" s="9" t="s">
        <v>13</v>
      </c>
      <c r="J9" s="9" t="s">
        <v>14</v>
      </c>
    </row>
    <row r="10" spans="1:17" s="8" customFormat="1" x14ac:dyDescent="0.25">
      <c r="A10" s="10" t="s">
        <v>16</v>
      </c>
      <c r="B10" s="11">
        <v>69</v>
      </c>
      <c r="C10" s="7">
        <f>((B10*7*$G$2)/($B$17-($B$15+$B$14))+(B10*5*$G$4)/($B$17-($B$15+$B$14)))</f>
        <v>32.470588235294116</v>
      </c>
      <c r="D10" s="7">
        <f>INT(C10)</f>
        <v>32</v>
      </c>
      <c r="E10" s="7">
        <f t="shared" ref="E10:E15" si="2">C10-D10</f>
        <v>0.47058823529411598</v>
      </c>
      <c r="F10" s="12">
        <v>33</v>
      </c>
      <c r="G10" s="7">
        <f t="shared" ref="G10:G15" si="3">(B10*3*$G$6)/$B$17</f>
        <v>13.915966386554622</v>
      </c>
      <c r="H10" s="7">
        <f>INT(G10)</f>
        <v>13</v>
      </c>
      <c r="I10" s="7">
        <f>G10-H10</f>
        <v>0.91596638655462215</v>
      </c>
      <c r="J10" s="12">
        <v>14</v>
      </c>
    </row>
    <row r="11" spans="1:17" x14ac:dyDescent="0.25">
      <c r="A11" s="13" t="s">
        <v>17</v>
      </c>
      <c r="B11" s="14">
        <v>62</v>
      </c>
      <c r="C11" s="7">
        <f t="shared" ref="C11:C13" si="4">((B11*7*$G$2)/($B$17-($B$15+$B$14))+(B11*5*$G$4)/($B$17-($B$15+$B$14)))</f>
        <v>29.176470588235293</v>
      </c>
      <c r="D11" s="7">
        <f>INT(C11)</f>
        <v>29</v>
      </c>
      <c r="E11" s="7">
        <f t="shared" si="2"/>
        <v>0.17647058823529349</v>
      </c>
      <c r="F11" s="3">
        <v>29</v>
      </c>
      <c r="G11" s="7">
        <f t="shared" si="3"/>
        <v>12.504201680672269</v>
      </c>
      <c r="H11" s="7">
        <f>INT(G11)</f>
        <v>12</v>
      </c>
      <c r="I11" s="7">
        <f>G11-H11</f>
        <v>0.50420168067226889</v>
      </c>
      <c r="J11" s="3">
        <v>12</v>
      </c>
    </row>
    <row r="12" spans="1:17" x14ac:dyDescent="0.25">
      <c r="A12" s="13" t="s">
        <v>18</v>
      </c>
      <c r="B12" s="14">
        <v>37</v>
      </c>
      <c r="C12" s="7">
        <f t="shared" si="4"/>
        <v>17.411764705882351</v>
      </c>
      <c r="D12" s="7">
        <f t="shared" ref="D12:D15" si="5">INT(C12)</f>
        <v>17</v>
      </c>
      <c r="E12" s="7">
        <f t="shared" si="2"/>
        <v>0.41176470588235148</v>
      </c>
      <c r="F12" s="3">
        <v>17</v>
      </c>
      <c r="G12" s="7">
        <f t="shared" si="3"/>
        <v>7.46218487394958</v>
      </c>
      <c r="H12" s="7">
        <f t="shared" ref="H12:H15" si="6">INT(G12)</f>
        <v>7</v>
      </c>
      <c r="I12" s="7">
        <f t="shared" ref="I12:I15" si="7">G12-H12</f>
        <v>0.46218487394957997</v>
      </c>
      <c r="J12" s="3">
        <v>8</v>
      </c>
    </row>
    <row r="13" spans="1:17" x14ac:dyDescent="0.25">
      <c r="A13" s="13" t="s">
        <v>19</v>
      </c>
      <c r="B13" s="14">
        <v>36</v>
      </c>
      <c r="C13" s="7">
        <f t="shared" si="4"/>
        <v>16.941176470588236</v>
      </c>
      <c r="D13" s="7">
        <f t="shared" si="5"/>
        <v>16</v>
      </c>
      <c r="E13" s="7">
        <f t="shared" si="2"/>
        <v>0.9411764705882355</v>
      </c>
      <c r="F13" s="3">
        <v>17</v>
      </c>
      <c r="G13" s="7">
        <f t="shared" si="3"/>
        <v>7.2605042016806722</v>
      </c>
      <c r="H13" s="7">
        <f t="shared" si="6"/>
        <v>7</v>
      </c>
      <c r="I13" s="7">
        <f t="shared" si="7"/>
        <v>0.26050420168067223</v>
      </c>
      <c r="J13" s="3">
        <v>7</v>
      </c>
    </row>
    <row r="14" spans="1:17" x14ac:dyDescent="0.25">
      <c r="A14" s="13" t="s">
        <v>20</v>
      </c>
      <c r="B14" s="14">
        <v>23</v>
      </c>
      <c r="C14" s="7">
        <f>$G$6</f>
        <v>16</v>
      </c>
      <c r="D14" s="7">
        <f t="shared" si="5"/>
        <v>16</v>
      </c>
      <c r="E14" s="7">
        <f t="shared" si="2"/>
        <v>0</v>
      </c>
      <c r="F14" s="3">
        <v>16</v>
      </c>
      <c r="G14" s="7">
        <f t="shared" si="3"/>
        <v>4.6386554621848743</v>
      </c>
      <c r="H14" s="7">
        <f t="shared" si="6"/>
        <v>4</v>
      </c>
      <c r="I14" s="7">
        <f t="shared" si="7"/>
        <v>0.63865546218487435</v>
      </c>
      <c r="J14" s="3">
        <v>5</v>
      </c>
    </row>
    <row r="15" spans="1:17" x14ac:dyDescent="0.25">
      <c r="A15" s="13" t="s">
        <v>21</v>
      </c>
      <c r="B15" s="14">
        <v>11</v>
      </c>
      <c r="C15" s="7">
        <f>$G$6</f>
        <v>16</v>
      </c>
      <c r="D15" s="7">
        <f t="shared" si="5"/>
        <v>16</v>
      </c>
      <c r="E15" s="7">
        <f t="shared" si="2"/>
        <v>0</v>
      </c>
      <c r="F15" s="3">
        <v>16</v>
      </c>
      <c r="G15" s="7">
        <f t="shared" si="3"/>
        <v>2.2184873949579833</v>
      </c>
      <c r="H15" s="7">
        <f t="shared" si="6"/>
        <v>2</v>
      </c>
      <c r="I15" s="7">
        <f t="shared" si="7"/>
        <v>0.21848739495798331</v>
      </c>
      <c r="J15" s="3">
        <v>2</v>
      </c>
    </row>
    <row r="16" spans="1:17" x14ac:dyDescent="0.25">
      <c r="A16" s="15"/>
      <c r="B16" s="6"/>
      <c r="C16" s="6"/>
      <c r="D16" s="6"/>
      <c r="E16" s="6"/>
      <c r="G16" s="6"/>
      <c r="H16" s="6"/>
      <c r="I16" s="6"/>
    </row>
    <row r="17" spans="1:10" x14ac:dyDescent="0.25">
      <c r="A17" s="16" t="s">
        <v>22</v>
      </c>
      <c r="B17" s="17">
        <f t="shared" ref="B17:J17" si="8">SUM(B10:B15)</f>
        <v>238</v>
      </c>
      <c r="C17" s="7">
        <f t="shared" si="8"/>
        <v>127.99999999999999</v>
      </c>
      <c r="D17" s="7">
        <f t="shared" si="8"/>
        <v>126</v>
      </c>
      <c r="E17" s="7">
        <f t="shared" si="8"/>
        <v>1.9999999999999964</v>
      </c>
      <c r="F17" s="18">
        <f t="shared" si="8"/>
        <v>128</v>
      </c>
      <c r="G17" s="7">
        <f t="shared" si="8"/>
        <v>48</v>
      </c>
      <c r="H17" s="7">
        <f t="shared" si="8"/>
        <v>45</v>
      </c>
      <c r="I17" s="7">
        <f t="shared" si="8"/>
        <v>3.0000000000000009</v>
      </c>
      <c r="J17" s="16">
        <f t="shared" si="8"/>
        <v>48</v>
      </c>
    </row>
    <row r="20" spans="1:10" x14ac:dyDescent="0.25">
      <c r="I20" s="2" t="s">
        <v>24</v>
      </c>
    </row>
  </sheetData>
  <sheetProtection algorithmName="SHA-512" hashValue="LMdk4ZKP2xEOczlwIx7XJmmPSs6cVKcGaScHOy8tqClwZa9ebpgbkdsBGGy6cnqktpIfZmN2ujXcUMKAMN5awg==" saltValue="BJ50jq+7aMoDDi1/hUMWsw==" spinCount="100000" sheet="1" objects="1" scenarios="1"/>
  <mergeCells count="5">
    <mergeCell ref="B7:F7"/>
    <mergeCell ref="A8:A9"/>
    <mergeCell ref="B8:B9"/>
    <mergeCell ref="C8:F8"/>
    <mergeCell ref="G8:J8"/>
  </mergeCells>
  <conditionalFormatting sqref="F17">
    <cfRule type="expression" dxfId="5" priority="2">
      <formula>$F$17&lt;&gt;$H$6</formula>
    </cfRule>
    <cfRule type="expression" dxfId="4" priority="6">
      <formula>$F$17=$H$6</formula>
    </cfRule>
  </conditionalFormatting>
  <conditionalFormatting sqref="J17">
    <cfRule type="expression" dxfId="3" priority="1">
      <formula>$J$17&lt;&gt;$I$6</formula>
    </cfRule>
    <cfRule type="expression" dxfId="2" priority="5">
      <formula>$J$17=$I$6</formula>
    </cfRule>
  </conditionalFormatting>
  <conditionalFormatting sqref="E10:E15">
    <cfRule type="cellIs" dxfId="1" priority="4" operator="greaterThanOrEqual">
      <formula>$Q$1</formula>
    </cfRule>
  </conditionalFormatting>
  <conditionalFormatting sqref="I10:I15">
    <cfRule type="cellIs" dxfId="0" priority="3" operator="greaterThanOrEqual">
      <formula>$Q$2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2023-09-13T12:21:43Z</dcterms:modified>
</cp:coreProperties>
</file>